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<sst xmlns="http://schemas.openxmlformats.org/spreadsheetml/2006/main" count="235" uniqueCount="96">
  <si>
    <t>Données de base &amp; calcul du chiffre d'affaire</t>
  </si>
  <si>
    <t>montant mensuel</t>
  </si>
  <si>
    <t>Rythme d'ouverture</t>
  </si>
  <si>
    <t xml:space="preserve">Nombre total de bars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</si>
  <si>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</si>
  <si>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</si>
  <si>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</si>
  <si>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</si>
  <si>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</si>
  <si>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</si>
  <si>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</si>
  <si>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</si>
  <si>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</si>
  <si>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</si>
  <si>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</si>
  <si>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</si>
  <si>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 xml:space="preserve">Vie au bar </t>
  </si>
  <si>
    <t>Électricité (en pourcentage du loyer)</t>
  </si>
  <si>
    <t>Achats fournitures de bar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</si>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</sst>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tr">
        <f>B5</f>
        <v>Nombre total de bars  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2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3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2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3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3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3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2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3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3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3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3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3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3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3">
        <f t="shared" si="35"/>
        <v>2280</v>
      </c>
    </row>
    <row r="64" ht="15.75" customHeight="1">
      <c r="B64" s="20" t="str">
        <f>B23</f>
        <v>Vie au bar 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3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3">
        <f t="shared" si="35"/>
        <v>1200</v>
      </c>
    </row>
    <row r="66" ht="15.75" customHeight="1">
      <c r="B66" s="20" t="str">
        <f>B25</f>
        <v>Achats fournitures de bar (pour chaque nouveau salarié)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3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3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4" t="s">
        <v>19</v>
      </c>
      <c r="C68" s="45"/>
      <c r="D68" s="23"/>
      <c r="E68" s="45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2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3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3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3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3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2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3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3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2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3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3"/>
      <c r="S80" s="22" t="s">
        <v>29</v>
      </c>
    </row>
    <row r="81" ht="15.75" customHeight="1">
      <c r="B81" s="5" t="s">
        <v>30</v>
      </c>
      <c r="C81" s="5"/>
      <c r="D81" s="5"/>
      <c r="E81" s="5"/>
      <c r="F81" s="46">
        <f t="shared" ref="F81:Q81" si="56">F76-F78</f>
        <v>130579.2667</v>
      </c>
      <c r="G81" s="46">
        <f t="shared" si="56"/>
        <v>130409.2667</v>
      </c>
      <c r="H81" s="46">
        <f t="shared" si="56"/>
        <v>127329.2667</v>
      </c>
      <c r="I81" s="46">
        <f t="shared" si="56"/>
        <v>120939.2667</v>
      </c>
      <c r="J81" s="46">
        <f t="shared" si="56"/>
        <v>123589.2667</v>
      </c>
      <c r="K81" s="46">
        <f t="shared" si="56"/>
        <v>123789.2667</v>
      </c>
      <c r="L81" s="46">
        <f t="shared" si="56"/>
        <v>120839.2667</v>
      </c>
      <c r="M81" s="46">
        <f t="shared" si="56"/>
        <v>123789.2667</v>
      </c>
      <c r="N81" s="46">
        <f t="shared" si="56"/>
        <v>123589.2667</v>
      </c>
      <c r="O81" s="46">
        <f t="shared" si="56"/>
        <v>121039.2667</v>
      </c>
      <c r="P81" s="46">
        <f t="shared" si="56"/>
        <v>123589.2667</v>
      </c>
      <c r="Q81" s="46">
        <f t="shared" si="56"/>
        <v>123789.2667</v>
      </c>
      <c r="R81" s="47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tr">
        <f>B5</f>
        <v>Nombre total de bars  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2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3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2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3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3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3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2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2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3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3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3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3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3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3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3">
        <f t="shared" si="63"/>
        <v>4560</v>
      </c>
    </row>
    <row r="105" ht="15.75" customHeight="1">
      <c r="B105" s="20" t="str">
        <f>B23</f>
        <v>Vie au bar 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3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3">
        <f t="shared" si="63"/>
        <v>1200</v>
      </c>
    </row>
    <row r="107" ht="15.75" customHeight="1">
      <c r="B107" s="20" t="str">
        <f>B25</f>
        <v>Achats fournitures de bar (pour chaque nouveau salarié)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3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3"/>
    </row>
    <row r="109" ht="15.75" customHeight="1">
      <c r="A109" s="45"/>
      <c r="B109" s="44" t="s">
        <v>19</v>
      </c>
      <c r="C109" s="45"/>
      <c r="D109" s="23"/>
      <c r="E109" s="45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2">
        <f t="shared" ref="R109:R110" si="74">SUM(F109:Q109)</f>
        <v>897151.488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3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3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3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3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2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3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3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2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3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3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6">
        <f t="shared" ref="F122:Q122" si="82">F117-F119</f>
        <v>206049.0427</v>
      </c>
      <c r="G122" s="46">
        <f t="shared" si="82"/>
        <v>208899.0427</v>
      </c>
      <c r="H122" s="46">
        <f t="shared" si="82"/>
        <v>208899.0427</v>
      </c>
      <c r="I122" s="46">
        <f t="shared" si="82"/>
        <v>206149.0427</v>
      </c>
      <c r="J122" s="46">
        <f t="shared" si="82"/>
        <v>208899.0427</v>
      </c>
      <c r="K122" s="46">
        <f t="shared" si="82"/>
        <v>208899.0427</v>
      </c>
      <c r="L122" s="46">
        <f t="shared" si="82"/>
        <v>206149.0427</v>
      </c>
      <c r="M122" s="46">
        <f t="shared" si="82"/>
        <v>208899.0427</v>
      </c>
      <c r="N122" s="46">
        <f t="shared" si="82"/>
        <v>208899.0427</v>
      </c>
      <c r="O122" s="46">
        <f t="shared" si="82"/>
        <v>206149.0427</v>
      </c>
      <c r="P122" s="46">
        <f t="shared" si="82"/>
        <v>208899.0427</v>
      </c>
      <c r="Q122" s="46">
        <f t="shared" si="82"/>
        <v>208899.0427</v>
      </c>
      <c r="R122" s="47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8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49">
        <v>2024.0</v>
      </c>
    </row>
    <row r="2" ht="15.75" customHeight="1">
      <c r="A2" s="50"/>
      <c r="B2" s="2"/>
      <c r="C2" s="51"/>
      <c r="D2" s="51"/>
      <c r="E2" s="51"/>
      <c r="F2" s="52">
        <v>45292.0</v>
      </c>
      <c r="G2" s="52">
        <v>45323.0</v>
      </c>
      <c r="H2" s="52">
        <v>45352.0</v>
      </c>
      <c r="I2" s="52">
        <v>45383.0</v>
      </c>
      <c r="J2" s="52">
        <v>45413.0</v>
      </c>
      <c r="K2" s="52">
        <v>45444.0</v>
      </c>
      <c r="L2" s="52">
        <v>45474.0</v>
      </c>
      <c r="M2" s="52">
        <v>45505.0</v>
      </c>
      <c r="N2" s="52">
        <v>45536.0</v>
      </c>
      <c r="O2" s="52">
        <v>45566.0</v>
      </c>
      <c r="P2" s="52">
        <v>45597.0</v>
      </c>
      <c r="Q2" s="52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tr">
        <f>'1'!B87</f>
        <v>Nombre total de bars  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3"/>
      <c r="B8" s="5" t="s">
        <v>36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4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37</v>
      </c>
      <c r="C9" s="55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3"/>
      <c r="B11" s="5" t="s">
        <v>38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6"/>
      <c r="B13" s="57" t="s">
        <v>39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40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41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8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tr">
        <f>'1'!B105</f>
        <v>Vie au bar 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tr">
        <f>'1'!B107</f>
        <v>Achats fournitures de bar (pour chaque nouveau salarié)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42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43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44</v>
      </c>
      <c r="C33" s="55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3"/>
      <c r="B35" s="5" t="s">
        <v>45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46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47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48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3"/>
      <c r="B39" s="53" t="s">
        <v>49</v>
      </c>
      <c r="C39" s="53"/>
      <c r="D39" s="53"/>
      <c r="E39" s="53"/>
      <c r="F39" s="46">
        <f t="shared" ref="F39:Q39" si="11">IF(F38=0,F36-F38,0)</f>
        <v>0</v>
      </c>
      <c r="G39" s="46">
        <f t="shared" si="11"/>
        <v>-8789</v>
      </c>
      <c r="H39" s="46">
        <f t="shared" si="11"/>
        <v>-8829</v>
      </c>
      <c r="I39" s="46">
        <f t="shared" si="11"/>
        <v>-8259</v>
      </c>
      <c r="J39" s="46">
        <f t="shared" si="11"/>
        <v>-8829</v>
      </c>
      <c r="K39" s="46">
        <f t="shared" si="11"/>
        <v>-8769</v>
      </c>
      <c r="L39" s="46">
        <f t="shared" si="11"/>
        <v>-17979</v>
      </c>
      <c r="M39" s="46">
        <f t="shared" si="11"/>
        <v>-18529</v>
      </c>
      <c r="N39" s="46">
        <f t="shared" si="11"/>
        <v>-18509</v>
      </c>
      <c r="O39" s="46">
        <f t="shared" si="11"/>
        <v>-17979</v>
      </c>
      <c r="P39" s="46">
        <f t="shared" si="11"/>
        <v>-18529</v>
      </c>
      <c r="Q39" s="46">
        <f t="shared" si="11"/>
        <v>-18529</v>
      </c>
    </row>
    <row r="40" ht="15.75" customHeight="1">
      <c r="A40" s="5"/>
      <c r="B40" s="5" t="s">
        <v>50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51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52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3"/>
      <c r="B47" s="5" t="s">
        <v>53</v>
      </c>
      <c r="C47" s="5"/>
      <c r="D47" s="5"/>
      <c r="E47" s="5"/>
      <c r="F47" s="59">
        <f t="shared" ref="F47:Q47" si="13">F11-F31+F39-F40+F44-F45</f>
        <v>-11905</v>
      </c>
      <c r="G47" s="59">
        <f t="shared" si="13"/>
        <v>15708.93333</v>
      </c>
      <c r="H47" s="59">
        <f t="shared" si="13"/>
        <v>15812.93333</v>
      </c>
      <c r="I47" s="59">
        <f t="shared" si="13"/>
        <v>14330.93333</v>
      </c>
      <c r="J47" s="59">
        <f t="shared" si="13"/>
        <v>15812.93333</v>
      </c>
      <c r="K47" s="59">
        <f t="shared" si="13"/>
        <v>13583.33333</v>
      </c>
      <c r="L47" s="59">
        <f t="shared" si="13"/>
        <v>47529.33333</v>
      </c>
      <c r="M47" s="59">
        <f t="shared" si="13"/>
        <v>48959.33333</v>
      </c>
      <c r="N47" s="59">
        <f t="shared" si="13"/>
        <v>48907.33333</v>
      </c>
      <c r="O47" s="59">
        <f t="shared" si="13"/>
        <v>39234.93333</v>
      </c>
      <c r="P47" s="59">
        <f t="shared" si="13"/>
        <v>40664.93333</v>
      </c>
      <c r="Q47" s="59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3"/>
      <c r="B49" s="5" t="s">
        <v>54</v>
      </c>
      <c r="C49" s="5"/>
      <c r="D49" s="5"/>
      <c r="E49" s="5"/>
      <c r="F49" s="59">
        <f>F47</f>
        <v>-11905</v>
      </c>
      <c r="G49" s="59">
        <f t="shared" ref="G49:Q49" si="14">F49+G47</f>
        <v>3803.933333</v>
      </c>
      <c r="H49" s="60">
        <f t="shared" si="14"/>
        <v>19616.86667</v>
      </c>
      <c r="I49" s="59">
        <f t="shared" si="14"/>
        <v>33947.8</v>
      </c>
      <c r="J49" s="59">
        <f t="shared" si="14"/>
        <v>49760.73333</v>
      </c>
      <c r="K49" s="59">
        <f t="shared" si="14"/>
        <v>63344.06667</v>
      </c>
      <c r="L49" s="59">
        <f t="shared" si="14"/>
        <v>110873.4</v>
      </c>
      <c r="M49" s="59">
        <f t="shared" si="14"/>
        <v>159832.7333</v>
      </c>
      <c r="N49" s="59">
        <f t="shared" si="14"/>
        <v>208740.0667</v>
      </c>
      <c r="O49" s="59">
        <f t="shared" si="14"/>
        <v>247975</v>
      </c>
      <c r="P49" s="59">
        <f t="shared" si="14"/>
        <v>288639.9333</v>
      </c>
      <c r="Q49" s="59">
        <f t="shared" si="14"/>
        <v>329304.8667</v>
      </c>
    </row>
    <row r="50" ht="15.75" customHeight="1">
      <c r="A50" s="5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49">
        <v>2025.0</v>
      </c>
    </row>
    <row r="52" ht="15.75" customHeight="1">
      <c r="B52" s="2"/>
      <c r="C52" s="61"/>
      <c r="D52" s="61"/>
      <c r="E52" s="61"/>
      <c r="F52" s="52">
        <v>45658.0</v>
      </c>
      <c r="G52" s="52">
        <v>45689.0</v>
      </c>
      <c r="H52" s="52">
        <v>45717.0</v>
      </c>
      <c r="I52" s="52">
        <v>45748.0</v>
      </c>
      <c r="J52" s="52">
        <v>45778.0</v>
      </c>
      <c r="K52" s="52">
        <v>45809.0</v>
      </c>
      <c r="L52" s="52">
        <v>45839.0</v>
      </c>
      <c r="M52" s="52">
        <v>45870.0</v>
      </c>
      <c r="N52" s="52">
        <v>45901.0</v>
      </c>
      <c r="O52" s="52">
        <v>45931.0</v>
      </c>
      <c r="P52" s="52">
        <v>45962.0</v>
      </c>
      <c r="Q52" s="52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55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tr">
        <f>B6</f>
        <v>Nombre total de bars  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2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36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37</v>
      </c>
      <c r="C59" s="55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38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7" t="s">
        <v>39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40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41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8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tr">
        <f>B25</f>
        <v>Vie au bar 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tr">
        <f>B27</f>
        <v>Achats fournitures de bar (pour chaque nouveau salarié)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42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43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44</v>
      </c>
      <c r="C83" s="55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45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46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47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48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49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50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56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53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54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49">
        <v>2026.0</v>
      </c>
    </row>
    <row r="103" ht="15.75" customHeight="1">
      <c r="B103" s="63"/>
      <c r="C103" s="63"/>
      <c r="D103" s="63"/>
      <c r="E103" s="63"/>
      <c r="F103" s="64">
        <v>46023.0</v>
      </c>
      <c r="G103" s="64">
        <v>46054.0</v>
      </c>
      <c r="H103" s="64">
        <v>46082.0</v>
      </c>
      <c r="I103" s="64">
        <v>46113.0</v>
      </c>
      <c r="J103" s="64">
        <v>46143.0</v>
      </c>
      <c r="K103" s="64">
        <v>46174.0</v>
      </c>
      <c r="L103" s="64">
        <v>46204.0</v>
      </c>
      <c r="M103" s="64">
        <v>46235.0</v>
      </c>
      <c r="N103" s="64">
        <v>46266.0</v>
      </c>
      <c r="O103" s="64">
        <v>46296.0</v>
      </c>
      <c r="P103" s="64">
        <v>46327.0</v>
      </c>
      <c r="Q103" s="64">
        <v>46357.0</v>
      </c>
    </row>
    <row r="104" ht="15.75" customHeight="1">
      <c r="B104" s="5" t="s">
        <v>55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tr">
        <f>B6</f>
        <v>Nombre total de bars  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3" t="s">
        <v>36</v>
      </c>
      <c r="C108" s="5"/>
      <c r="D108" s="5"/>
      <c r="E108" s="5"/>
      <c r="F108" s="46">
        <f>'1'!F89</f>
        <v>300000</v>
      </c>
      <c r="G108" s="46">
        <f>'1'!G89</f>
        <v>300000</v>
      </c>
      <c r="H108" s="46">
        <f>'1'!H89</f>
        <v>300000</v>
      </c>
      <c r="I108" s="46">
        <f>'1'!I89</f>
        <v>300000</v>
      </c>
      <c r="J108" s="46">
        <f>'1'!J89</f>
        <v>300000</v>
      </c>
      <c r="K108" s="46">
        <f>'1'!K89</f>
        <v>300000</v>
      </c>
      <c r="L108" s="46">
        <f>'1'!L89</f>
        <v>300000</v>
      </c>
      <c r="M108" s="46">
        <f>'1'!M89</f>
        <v>300000</v>
      </c>
      <c r="N108" s="46">
        <f>'1'!N89</f>
        <v>300000</v>
      </c>
      <c r="O108" s="46">
        <f>'1'!O89</f>
        <v>300000</v>
      </c>
      <c r="P108" s="46">
        <f>'1'!P89</f>
        <v>300000</v>
      </c>
      <c r="Q108" s="46">
        <f>'1'!Q89</f>
        <v>300000</v>
      </c>
    </row>
    <row r="109" ht="15.75" customHeight="1">
      <c r="B109" s="5" t="s">
        <v>37</v>
      </c>
      <c r="C109" s="55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3" t="s">
        <v>38</v>
      </c>
      <c r="C111" s="5"/>
      <c r="D111" s="5"/>
      <c r="E111" s="5"/>
      <c r="F111" s="46">
        <f t="shared" ref="F111:Q111" si="30">F108+F109</f>
        <v>360000</v>
      </c>
      <c r="G111" s="46">
        <f t="shared" si="30"/>
        <v>360000</v>
      </c>
      <c r="H111" s="46">
        <f t="shared" si="30"/>
        <v>360000</v>
      </c>
      <c r="I111" s="46">
        <f t="shared" si="30"/>
        <v>360000</v>
      </c>
      <c r="J111" s="46">
        <f t="shared" si="30"/>
        <v>360000</v>
      </c>
      <c r="K111" s="46">
        <f t="shared" si="30"/>
        <v>360000</v>
      </c>
      <c r="L111" s="46">
        <f t="shared" si="30"/>
        <v>360000</v>
      </c>
      <c r="M111" s="46">
        <f t="shared" si="30"/>
        <v>360000</v>
      </c>
      <c r="N111" s="46">
        <f t="shared" si="30"/>
        <v>360000</v>
      </c>
      <c r="O111" s="46">
        <f t="shared" si="30"/>
        <v>360000</v>
      </c>
      <c r="P111" s="46">
        <f t="shared" si="30"/>
        <v>360000</v>
      </c>
      <c r="Q111" s="46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7" t="s">
        <v>39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40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41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57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8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tr">
        <f>B25</f>
        <v>Vie au bar 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tr">
        <f>B27</f>
        <v>Achats fournitures de bar (pour chaque nouveau salarié)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42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43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44</v>
      </c>
      <c r="C134" s="55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3" t="s">
        <v>45</v>
      </c>
      <c r="C136" s="50"/>
      <c r="D136" s="50"/>
      <c r="E136" s="50"/>
      <c r="F136" s="46">
        <f t="shared" ref="F136:Q136" si="35">F134+F132</f>
        <v>23736</v>
      </c>
      <c r="G136" s="46">
        <f t="shared" si="35"/>
        <v>20316</v>
      </c>
      <c r="H136" s="46">
        <f t="shared" si="35"/>
        <v>20316</v>
      </c>
      <c r="I136" s="46">
        <f t="shared" si="35"/>
        <v>23616</v>
      </c>
      <c r="J136" s="46">
        <f t="shared" si="35"/>
        <v>20316</v>
      </c>
      <c r="K136" s="46">
        <f t="shared" si="35"/>
        <v>20316</v>
      </c>
      <c r="L136" s="46">
        <f t="shared" si="35"/>
        <v>23616</v>
      </c>
      <c r="M136" s="46">
        <f t="shared" si="35"/>
        <v>20316</v>
      </c>
      <c r="N136" s="46">
        <f t="shared" si="35"/>
        <v>20316</v>
      </c>
      <c r="O136" s="46">
        <f t="shared" si="35"/>
        <v>23616</v>
      </c>
      <c r="P136" s="46">
        <f t="shared" si="35"/>
        <v>20316</v>
      </c>
      <c r="Q136" s="46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46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47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48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3" t="s">
        <v>49</v>
      </c>
      <c r="C141" s="53"/>
      <c r="D141" s="53"/>
      <c r="E141" s="53"/>
      <c r="F141" s="46">
        <f t="shared" ref="F141:Q141" si="39">IF(F140=0,F138-F140,0)</f>
        <v>-56044</v>
      </c>
      <c r="G141" s="46">
        <f t="shared" si="39"/>
        <v>-56614</v>
      </c>
      <c r="H141" s="46">
        <f t="shared" si="39"/>
        <v>-56614</v>
      </c>
      <c r="I141" s="46">
        <f t="shared" si="39"/>
        <v>-56064</v>
      </c>
      <c r="J141" s="46">
        <f t="shared" si="39"/>
        <v>-56614</v>
      </c>
      <c r="K141" s="46">
        <f t="shared" si="39"/>
        <v>-56614</v>
      </c>
      <c r="L141" s="46">
        <f t="shared" si="39"/>
        <v>-56064</v>
      </c>
      <c r="M141" s="46">
        <f t="shared" si="39"/>
        <v>-56614</v>
      </c>
      <c r="N141" s="46">
        <f t="shared" si="39"/>
        <v>-56614</v>
      </c>
      <c r="O141" s="46">
        <f t="shared" si="39"/>
        <v>-56064</v>
      </c>
      <c r="P141" s="46">
        <f t="shared" si="39"/>
        <v>-56614</v>
      </c>
      <c r="Q141" s="46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50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52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53</v>
      </c>
      <c r="C149" s="5"/>
      <c r="D149" s="5"/>
      <c r="E149" s="5"/>
      <c r="F149" s="59">
        <f t="shared" ref="F149:Q149" si="41">F111-F132+F141-F143-F147</f>
        <v>153419.6441</v>
      </c>
      <c r="G149" s="59">
        <f t="shared" si="41"/>
        <v>154901.6441</v>
      </c>
      <c r="H149" s="59">
        <f t="shared" si="41"/>
        <v>154901.6441</v>
      </c>
      <c r="I149" s="59">
        <f t="shared" si="41"/>
        <v>153471.6441</v>
      </c>
      <c r="J149" s="59">
        <f t="shared" si="41"/>
        <v>154901.6441</v>
      </c>
      <c r="K149" s="59">
        <f t="shared" si="41"/>
        <v>154901.6441</v>
      </c>
      <c r="L149" s="59">
        <f t="shared" si="41"/>
        <v>153471.6441</v>
      </c>
      <c r="M149" s="59">
        <f t="shared" si="41"/>
        <v>154901.6441</v>
      </c>
      <c r="N149" s="59">
        <f t="shared" si="41"/>
        <v>154901.6441</v>
      </c>
      <c r="O149" s="59">
        <f t="shared" si="41"/>
        <v>153471.6441</v>
      </c>
      <c r="P149" s="59">
        <f t="shared" si="41"/>
        <v>154901.6441</v>
      </c>
      <c r="Q149" s="59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54</v>
      </c>
      <c r="C151" s="5"/>
      <c r="D151" s="5"/>
      <c r="E151" s="5"/>
      <c r="F151" s="59">
        <f>F149</f>
        <v>153419.6441</v>
      </c>
      <c r="G151" s="59">
        <f t="shared" ref="G151:Q151" si="42">F151+G149</f>
        <v>308321.2881</v>
      </c>
      <c r="H151" s="60">
        <f t="shared" si="42"/>
        <v>463222.9322</v>
      </c>
      <c r="I151" s="59">
        <f t="shared" si="42"/>
        <v>616694.5762</v>
      </c>
      <c r="J151" s="59">
        <f t="shared" si="42"/>
        <v>771596.2203</v>
      </c>
      <c r="K151" s="59">
        <f t="shared" si="42"/>
        <v>926497.8643</v>
      </c>
      <c r="L151" s="59">
        <f t="shared" si="42"/>
        <v>1079969.508</v>
      </c>
      <c r="M151" s="59">
        <f t="shared" si="42"/>
        <v>1234871.152</v>
      </c>
      <c r="N151" s="59">
        <f t="shared" si="42"/>
        <v>1389772.796</v>
      </c>
      <c r="O151" s="59">
        <f t="shared" si="42"/>
        <v>1543244.441</v>
      </c>
      <c r="P151" s="59">
        <f t="shared" si="42"/>
        <v>1698146.085</v>
      </c>
      <c r="Q151" s="59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5"/>
      <c r="M1" s="49">
        <v>2024.0</v>
      </c>
    </row>
    <row r="2" ht="15.75" customHeight="1">
      <c r="A2" s="25"/>
      <c r="B2" s="66"/>
      <c r="C2" s="3">
        <v>45292.0</v>
      </c>
      <c r="D2" s="67"/>
      <c r="E2" s="3">
        <v>45323.0</v>
      </c>
      <c r="F2" s="68"/>
      <c r="G2" s="3">
        <v>45352.0</v>
      </c>
      <c r="H2" s="69"/>
      <c r="I2" s="3">
        <v>45383.0</v>
      </c>
      <c r="J2" s="69"/>
      <c r="K2" s="3">
        <v>45413.0</v>
      </c>
      <c r="L2" s="69"/>
      <c r="M2" s="3">
        <v>45444.0</v>
      </c>
      <c r="N2" s="69"/>
      <c r="O2" s="3">
        <v>45474.0</v>
      </c>
      <c r="P2" s="69"/>
      <c r="Q2" s="3">
        <v>45505.0</v>
      </c>
      <c r="R2" s="69"/>
      <c r="S2" s="3">
        <v>45536.0</v>
      </c>
      <c r="T2" s="69"/>
      <c r="U2" s="3">
        <v>45566.0</v>
      </c>
      <c r="V2" s="69"/>
      <c r="W2" s="3">
        <v>45597.0</v>
      </c>
      <c r="X2" s="69"/>
      <c r="Y2" s="3">
        <v>45627.0</v>
      </c>
      <c r="Z2" s="70"/>
      <c r="AA2" s="25"/>
      <c r="AB2" s="71"/>
      <c r="AC2" s="72" t="s">
        <v>58</v>
      </c>
      <c r="AD2" s="72" t="s">
        <v>59</v>
      </c>
      <c r="AE2" s="72" t="s">
        <v>60</v>
      </c>
      <c r="AF2" s="73" t="s">
        <v>61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62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63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64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65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66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67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68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69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70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71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72</v>
      </c>
      <c r="AC13" s="79">
        <v>45658.0</v>
      </c>
      <c r="AD13" s="80">
        <v>24000.0</v>
      </c>
      <c r="AE13" s="81" t="s">
        <v>73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74</v>
      </c>
      <c r="AC14" s="79">
        <v>45689.0</v>
      </c>
      <c r="AD14" s="80">
        <v>26000.0</v>
      </c>
      <c r="AE14" s="81" t="s">
        <v>73</v>
      </c>
      <c r="AF14" s="82">
        <v>0.12</v>
      </c>
    </row>
    <row r="15" ht="15.75" customHeight="1">
      <c r="A15" s="25"/>
      <c r="B15" s="22" t="s">
        <v>75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76</v>
      </c>
      <c r="AC15" s="79">
        <v>45717.0</v>
      </c>
      <c r="AD15" s="80">
        <v>24000.0</v>
      </c>
      <c r="AE15" s="81" t="s">
        <v>73</v>
      </c>
      <c r="AF15" s="82">
        <v>0.09</v>
      </c>
    </row>
    <row r="16" ht="15.75" customHeight="1">
      <c r="A16" s="25"/>
      <c r="B16" s="90" t="s">
        <v>77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78</v>
      </c>
      <c r="AC16" s="79">
        <v>45748.0</v>
      </c>
      <c r="AD16" s="80">
        <v>32000.0</v>
      </c>
      <c r="AE16" s="81" t="s">
        <v>73</v>
      </c>
      <c r="AF16" s="82">
        <v>0.13</v>
      </c>
    </row>
    <row r="17" ht="15.75" customHeight="1">
      <c r="A17" s="25"/>
      <c r="B17" s="94" t="s">
        <v>79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80</v>
      </c>
      <c r="AC17" s="79">
        <v>46023.0</v>
      </c>
      <c r="AD17" s="80">
        <v>50000.0</v>
      </c>
      <c r="AE17" s="98" t="s">
        <v>73</v>
      </c>
      <c r="AF17" s="82" t="s">
        <v>73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3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6"/>
      <c r="C23" s="3">
        <v>45658.0</v>
      </c>
      <c r="D23" s="69"/>
      <c r="E23" s="3">
        <v>45689.0</v>
      </c>
      <c r="F23" s="69"/>
      <c r="G23" s="3">
        <v>45717.0</v>
      </c>
      <c r="H23" s="69"/>
      <c r="I23" s="3">
        <v>45748.0</v>
      </c>
      <c r="J23" s="69"/>
      <c r="K23" s="3">
        <v>45778.0</v>
      </c>
      <c r="L23" s="69"/>
      <c r="M23" s="3">
        <v>45809.0</v>
      </c>
      <c r="N23" s="69"/>
      <c r="O23" s="3">
        <v>45839.0</v>
      </c>
      <c r="P23" s="69"/>
      <c r="Q23" s="3">
        <v>45870.0</v>
      </c>
      <c r="R23" s="69"/>
      <c r="S23" s="3">
        <v>45901.0</v>
      </c>
      <c r="T23" s="69"/>
      <c r="U23" s="3">
        <v>45931.0</v>
      </c>
      <c r="V23" s="68"/>
      <c r="W23" s="3">
        <v>45962.0</v>
      </c>
      <c r="X23" s="69"/>
      <c r="Y23" s="3">
        <v>45992.0</v>
      </c>
      <c r="Z23" s="69"/>
      <c r="AA23" s="53"/>
      <c r="AB23" s="53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75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77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79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3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69"/>
      <c r="E48" s="3">
        <v>46054.0</v>
      </c>
      <c r="F48" s="69"/>
      <c r="G48" s="3">
        <v>46082.0</v>
      </c>
      <c r="H48" s="69"/>
      <c r="I48" s="3">
        <v>46113.0</v>
      </c>
      <c r="J48" s="69"/>
      <c r="K48" s="3">
        <v>46143.0</v>
      </c>
      <c r="L48" s="69"/>
      <c r="M48" s="3">
        <v>46174.0</v>
      </c>
      <c r="N48" s="69"/>
      <c r="O48" s="3">
        <v>46204.0</v>
      </c>
      <c r="P48" s="69"/>
      <c r="Q48" s="3">
        <v>46235.0</v>
      </c>
      <c r="R48" s="69"/>
      <c r="S48" s="3">
        <v>46266.0</v>
      </c>
      <c r="T48" s="69"/>
      <c r="U48" s="3">
        <v>46296.0</v>
      </c>
      <c r="V48" s="69"/>
      <c r="W48" s="3">
        <v>46327.0</v>
      </c>
      <c r="X48" s="69"/>
      <c r="Y48" s="3">
        <v>46357.0</v>
      </c>
      <c r="Z48" s="69"/>
      <c r="AA48" s="53"/>
      <c r="AB48" s="53"/>
      <c r="AC48" s="53"/>
      <c r="AD48" s="53"/>
      <c r="AE48" s="53"/>
      <c r="AF48" s="53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75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77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79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81</v>
      </c>
      <c r="C2" s="117" t="s">
        <v>1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14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2" t="str">
        <f>'1'!B23</f>
        <v>Vie au bar </v>
      </c>
      <c r="C5" s="121">
        <v>100.0</v>
      </c>
      <c r="D5" s="30"/>
    </row>
    <row r="6" ht="15.75" customHeight="1">
      <c r="B6" s="120" t="str">
        <f>'1'!B25</f>
        <v>Achats fournitures de bar (pour chaque nouveau salarié)</v>
      </c>
      <c r="C6" s="121">
        <v>100.0</v>
      </c>
      <c r="D6" s="30"/>
    </row>
    <row r="7" ht="15.75" customHeight="1">
      <c r="B7" s="123"/>
      <c r="C7" s="124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82</v>
      </c>
      <c r="C2" s="125"/>
      <c r="D2" s="125"/>
      <c r="E2" s="125"/>
      <c r="F2" s="125"/>
      <c r="G2" s="126"/>
      <c r="H2" s="30"/>
    </row>
    <row r="3" ht="12.75" customHeight="1">
      <c r="B3" s="118"/>
      <c r="C3" s="127"/>
      <c r="D3" s="127"/>
      <c r="E3" s="127"/>
      <c r="F3" s="127"/>
      <c r="G3" s="119"/>
      <c r="H3" s="30"/>
    </row>
    <row r="4" ht="12.75" customHeight="1">
      <c r="B4" s="122" t="s">
        <v>83</v>
      </c>
      <c r="C4" s="128" t="s">
        <v>84</v>
      </c>
      <c r="D4" s="129" t="s">
        <v>85</v>
      </c>
      <c r="E4" s="130" t="s">
        <v>86</v>
      </c>
      <c r="F4" s="131" t="s">
        <v>1</v>
      </c>
      <c r="G4" s="132" t="s">
        <v>87</v>
      </c>
      <c r="H4" s="87"/>
    </row>
    <row r="5" ht="12.75" customHeight="1">
      <c r="B5" s="133" t="s">
        <v>88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89</v>
      </c>
      <c r="H5" s="7"/>
    </row>
    <row r="6" ht="12.75" customHeight="1">
      <c r="B6" s="118" t="s">
        <v>90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91</v>
      </c>
    </row>
    <row r="7" ht="12.75" customHeight="1">
      <c r="B7" s="118" t="s">
        <v>92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93</v>
      </c>
      <c r="L7" s="30"/>
    </row>
    <row r="8" ht="12.75" customHeight="1">
      <c r="B8" s="118" t="s">
        <v>94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95</v>
      </c>
      <c r="L8" s="30"/>
    </row>
    <row r="9" ht="12.75" customHeight="1">
      <c r="B9" s="120" t="s">
        <v>28</v>
      </c>
      <c r="C9" s="134"/>
      <c r="D9" s="127"/>
      <c r="E9" s="134"/>
      <c r="F9" s="131">
        <f>SUM(F5:F8)</f>
        <v>1108.333333</v>
      </c>
      <c r="G9" s="136"/>
    </row>
    <row r="10" ht="12.75" customHeight="1">
      <c r="B10" s="123"/>
      <c r="C10" s="137"/>
      <c r="D10" s="138"/>
      <c r="E10" s="138"/>
      <c r="F10" s="138"/>
      <c r="G10" s="124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